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590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<sst xmlns="http://schemas.openxmlformats.org/spreadsheetml/2006/main" count="47" uniqueCount="42">
  <si>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NUDURA Radius Wall Calculation Spreadsheet</t>
  </si>
  <si>
    <t>Data Input:</t>
  </si>
  <si>
    <t>Enter Degrees of Turn of Radius here &gt;</t>
  </si>
  <si>
    <t>Enter Total Courses of Form Units in wall here &gt;</t>
  </si>
  <si>
    <t>Total Forms Required for Order  (full units) =</t>
  </si>
  <si>
    <t>or</t>
  </si>
  <si>
    <t>Order Date</t>
  </si>
  <si>
    <t>Distributor</t>
  </si>
  <si>
    <t>P.O.Number</t>
  </si>
  <si>
    <t>Client Name</t>
  </si>
  <si>
    <t>Shipping Address</t>
  </si>
  <si>
    <t>City</t>
  </si>
  <si>
    <t>Postal Code</t>
  </si>
  <si>
    <t>actual</t>
  </si>
  <si>
    <t>Enter  Outside Radius (in mm) - here &gt;</t>
  </si>
  <si>
    <t>Enter Inside Radius (in mm) here as cross check &gt;</t>
  </si>
  <si>
    <t>Total Length of Outside Wall (in mm) =</t>
  </si>
  <si>
    <t>Total Length of   Inside Wall (in mm) =</t>
  </si>
  <si>
    <t>Difference: Outside - Inside  (in mm) =</t>
  </si>
  <si>
    <t xml:space="preserve">Interior Cut Segment Width per web space (mm)=  </t>
  </si>
  <si>
    <t>Interior Ins. Segment Width per web space (mm) =</t>
  </si>
  <si>
    <t>If Result at right is not equal to Row 17 - check data</t>
  </si>
  <si>
    <t>Meters</t>
  </si>
  <si>
    <t>Total 203mm Segments of Outside Wall   =</t>
  </si>
  <si>
    <t>Total Radius Forms per Course  (nearest 1/4 unit)=</t>
  </si>
  <si>
    <r>
      <t>Enter  O/A Form Thickness (in mm) here (</t>
    </r>
    <r>
      <rPr>
        <sz val="9"/>
        <rFont val="Tahoma"/>
        <family val="2"/>
      </rPr>
      <t>see noted below*</t>
    </r>
    <r>
      <rPr>
        <sz val="12"/>
        <rFont val="Tahoma"/>
        <family val="2"/>
      </rPr>
      <t>)&gt;</t>
    </r>
  </si>
  <si>
    <t>NOTE: Input Options for o/a Form Thickness =(4") 235, (6") 286, (8") 337, (10") 388, (12") 438</t>
  </si>
  <si>
    <t>Centimeters</t>
  </si>
  <si>
    <t>Output for Imperial Based Order Form:</t>
  </si>
  <si>
    <t>inches</t>
  </si>
  <si>
    <t>deg.</t>
  </si>
  <si>
    <t>total</t>
  </si>
  <si>
    <t>Input</t>
  </si>
  <si>
    <t>Data Output: (dimensions useable for on site cutting of Standard Form Units)</t>
  </si>
  <si>
    <r>
      <t>Note: Round result up or down to NEAREST (0.25 inch</t>
    </r>
    <r>
      <rPr>
        <sz val="12"/>
        <rFont val="Tahoma"/>
        <family val="2"/>
      </rPr>
      <t xml:space="preserve">) </t>
    </r>
    <r>
      <rPr>
        <sz val="9"/>
        <rFont val="Tahoma"/>
        <family val="2"/>
      </rPr>
      <t>result</t>
    </r>
  </si>
  <si>
    <t xml:space="preserve">FOR METRIC INPUT - IMPERIAL OUTPUTS FOR ORDER FORM </t>
  </si>
  <si>
    <t>O. Radius =</t>
  </si>
  <si>
    <t>Frm.Thkns=</t>
  </si>
  <si>
    <t>I.  Radius =</t>
  </si>
  <si>
    <t>Tot. Crses =</t>
  </si>
  <si>
    <t>Crs. Chk.</t>
  </si>
  <si>
    <t>Rad. Deg. =</t>
  </si>
</sst>
</file>

<file path=xl/styles.xml><?xml version="1.0" encoding="utf-8"?>
<styleSheet xmlns="http://schemas.openxmlformats.org/spreadsheetml/2006/main">
  <numFmts count="3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"/>
    <numFmt numFmtId="187" formatCode="0.0"/>
  </numFmts>
  <fonts count="45">
    <font>
      <sz val="10"/>
      <name val="Arial"/>
      <family val="0"/>
    </font>
    <font>
      <sz val="12"/>
      <name val="Tahoma"/>
      <family val="2"/>
    </font>
    <font>
      <sz val="20"/>
      <name val="Tahoma"/>
      <family val="2"/>
    </font>
    <font>
      <sz val="2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5" fillId="33" borderId="0" xfId="0" applyNumberFormat="1" applyFont="1" applyFill="1" applyAlignment="1">
      <alignment/>
    </xf>
    <xf numFmtId="186" fontId="1" fillId="0" borderId="0" xfId="0" applyNumberFormat="1" applyFont="1" applyAlignment="1">
      <alignment/>
    </xf>
    <xf numFmtId="2" fontId="5" fillId="33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35" borderId="19" xfId="0" applyFont="1" applyFill="1" applyBorder="1" applyAlignment="1">
      <alignment/>
    </xf>
    <xf numFmtId="0" fontId="1" fillId="33" borderId="0" xfId="0" applyFont="1" applyFill="1" applyAlignment="1">
      <alignment/>
    </xf>
    <xf numFmtId="187" fontId="5" fillId="33" borderId="0" xfId="0" applyNumberFormat="1" applyFont="1" applyFill="1" applyAlignment="1">
      <alignment/>
    </xf>
    <xf numFmtId="0" fontId="10" fillId="35" borderId="1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2676525</xdr:colOff>
      <xdr:row>7</xdr:row>
      <xdr:rowOff>190500</xdr:rowOff>
    </xdr:to>
    <xdr:pic>
      <xdr:nvPicPr>
        <xdr:cNvPr id="1" name="Picture 1" descr="Stack - NUDURA C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16"/>
  <sheetViews>
    <sheetView tabSelected="1" zoomScalePageLayoutView="0" workbookViewId="0" topLeftCell="A5">
      <selection activeCell="B30" sqref="B30"/>
    </sheetView>
  </sheetViews>
  <sheetFormatPr defaultColWidth="8.8515625" defaultRowHeight="12.75"/>
  <cols>
    <col min="1" max="1" width="61.421875" style="0" customWidth="1"/>
    <col min="2" max="2" width="19.7109375" style="0" customWidth="1"/>
    <col min="3" max="4" width="11.140625" style="0" customWidth="1"/>
    <col min="5" max="5" width="8.8515625" style="0" customWidth="1"/>
    <col min="6" max="6" width="9.7109375" style="0" bestFit="1" customWidth="1"/>
    <col min="7" max="7" width="11.421875" style="0" customWidth="1"/>
    <col min="8" max="8" width="11.8515625" style="0" customWidth="1"/>
  </cols>
  <sheetData>
    <row r="1" s="1" customFormat="1" ht="15.75" thickBot="1"/>
    <row r="2" spans="2:7" s="1" customFormat="1" ht="15">
      <c r="B2" s="1" t="s">
        <v>6</v>
      </c>
      <c r="C2" s="8"/>
      <c r="D2" s="9"/>
      <c r="E2" s="9"/>
      <c r="F2" s="9"/>
      <c r="G2" s="10"/>
    </row>
    <row r="3" spans="2:7" s="1" customFormat="1" ht="15">
      <c r="B3" s="1" t="s">
        <v>7</v>
      </c>
      <c r="C3" s="11"/>
      <c r="D3" s="12"/>
      <c r="E3" s="12"/>
      <c r="F3" s="12"/>
      <c r="G3" s="13"/>
    </row>
    <row r="4" spans="2:7" s="1" customFormat="1" ht="15">
      <c r="B4" s="1" t="s">
        <v>8</v>
      </c>
      <c r="C4" s="11"/>
      <c r="D4" s="12"/>
      <c r="E4" s="12"/>
      <c r="F4" s="12"/>
      <c r="G4" s="13"/>
    </row>
    <row r="5" spans="2:7" s="1" customFormat="1" ht="15">
      <c r="B5" s="1" t="s">
        <v>9</v>
      </c>
      <c r="C5" s="11"/>
      <c r="D5" s="12"/>
      <c r="E5" s="12"/>
      <c r="F5" s="12"/>
      <c r="G5" s="13"/>
    </row>
    <row r="6" spans="2:7" s="1" customFormat="1" ht="15">
      <c r="B6" s="1" t="s">
        <v>10</v>
      </c>
      <c r="C6" s="11"/>
      <c r="D6" s="12"/>
      <c r="E6" s="12"/>
      <c r="F6" s="12"/>
      <c r="G6" s="13"/>
    </row>
    <row r="7" spans="2:7" s="1" customFormat="1" ht="15">
      <c r="B7" s="1" t="s">
        <v>11</v>
      </c>
      <c r="C7" s="11"/>
      <c r="D7" s="12"/>
      <c r="E7" s="12"/>
      <c r="F7" s="12"/>
      <c r="G7" s="13"/>
    </row>
    <row r="8" spans="2:7" s="1" customFormat="1" ht="15.75" thickBot="1">
      <c r="B8" s="1" t="s">
        <v>12</v>
      </c>
      <c r="C8" s="14"/>
      <c r="D8" s="15"/>
      <c r="E8" s="15"/>
      <c r="F8" s="15"/>
      <c r="G8" s="16"/>
    </row>
    <row r="9" spans="1:2" s="1" customFormat="1" ht="15" customHeight="1">
      <c r="A9" s="7" t="s">
        <v>35</v>
      </c>
      <c r="B9" s="27"/>
    </row>
    <row r="10" ht="15" customHeight="1"/>
    <row r="11" spans="1:27" s="3" customFormat="1" ht="25.5">
      <c r="A11" s="2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4" t="s">
        <v>1</v>
      </c>
      <c r="B13" s="4" t="s">
        <v>32</v>
      </c>
      <c r="C13" s="1"/>
      <c r="D13" s="4" t="s">
        <v>28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thickBot="1">
      <c r="A14" s="1"/>
      <c r="B14" s="1"/>
      <c r="C14" s="1"/>
      <c r="D14" s="24" t="s">
        <v>34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thickBot="1">
      <c r="A15" s="1" t="s">
        <v>14</v>
      </c>
      <c r="B15" s="17">
        <v>3386</v>
      </c>
      <c r="C15" s="1"/>
      <c r="D15" s="29" t="s">
        <v>36</v>
      </c>
      <c r="E15" s="26">
        <v>49</v>
      </c>
      <c r="F15" s="26" t="s">
        <v>29</v>
      </c>
      <c r="G15" s="2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thickBot="1">
      <c r="A16" s="1" t="s">
        <v>25</v>
      </c>
      <c r="B16" s="17">
        <v>286</v>
      </c>
      <c r="C16" s="1"/>
      <c r="D16" s="29" t="s">
        <v>37</v>
      </c>
      <c r="E16" s="26">
        <v>9.25</v>
      </c>
      <c r="F16" s="26" t="s">
        <v>29</v>
      </c>
      <c r="G16" s="2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thickBot="1">
      <c r="A17" s="1" t="s">
        <v>15</v>
      </c>
      <c r="B17" s="17">
        <v>3100</v>
      </c>
      <c r="D17" s="29" t="s">
        <v>38</v>
      </c>
      <c r="E17" s="26">
        <v>39.75</v>
      </c>
      <c r="F17" s="26" t="s">
        <v>29</v>
      </c>
      <c r="G17" s="2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thickBot="1">
      <c r="A18" s="1" t="s">
        <v>21</v>
      </c>
      <c r="B18" s="17">
        <v>3100</v>
      </c>
      <c r="C18" s="1"/>
      <c r="D18" s="29" t="s">
        <v>40</v>
      </c>
      <c r="E18" s="26">
        <v>39.75</v>
      </c>
      <c r="F18" s="26" t="s">
        <v>29</v>
      </c>
      <c r="G18" s="2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thickBot="1">
      <c r="A19" s="1" t="s">
        <v>2</v>
      </c>
      <c r="B19" s="17">
        <v>180</v>
      </c>
      <c r="C19" s="1"/>
      <c r="D19" s="29" t="s">
        <v>41</v>
      </c>
      <c r="E19" s="26">
        <f>B19</f>
        <v>180</v>
      </c>
      <c r="F19" s="26" t="s">
        <v>30</v>
      </c>
      <c r="G19" s="2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thickBot="1">
      <c r="A20" s="1" t="s">
        <v>3</v>
      </c>
      <c r="B20" s="17">
        <v>14</v>
      </c>
      <c r="C20" s="1"/>
      <c r="D20" s="29" t="s">
        <v>39</v>
      </c>
      <c r="E20" s="26">
        <f>B20</f>
        <v>14</v>
      </c>
      <c r="F20" s="26" t="s">
        <v>31</v>
      </c>
      <c r="G20" s="2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24" t="s">
        <v>26</v>
      </c>
      <c r="B21" s="2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1"/>
      <c r="B22" s="2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4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6" ht="15">
      <c r="A25" s="1"/>
      <c r="B25" s="1"/>
      <c r="C25" s="1"/>
      <c r="D25" s="1"/>
      <c r="E25" s="6" t="s">
        <v>22</v>
      </c>
      <c r="F25" s="4" t="s">
        <v>27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" t="s">
        <v>16</v>
      </c>
      <c r="B26" s="20">
        <f>(2*3.14159*B15)*(B19/360)</f>
        <v>10637.42374</v>
      </c>
      <c r="C26" s="5" t="s">
        <v>5</v>
      </c>
      <c r="D26" s="5"/>
      <c r="E26" s="7">
        <f>B26/1000</f>
        <v>10.637423740000001</v>
      </c>
      <c r="F26" s="28">
        <f>B26/10</f>
        <v>1063.742374</v>
      </c>
      <c r="G26" s="2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1" t="s">
        <v>17</v>
      </c>
      <c r="B27" s="20">
        <f>(2*3.14159*B18)*(B19/360)</f>
        <v>9738.929</v>
      </c>
      <c r="C27" s="5" t="s">
        <v>5</v>
      </c>
      <c r="D27" s="5"/>
      <c r="E27" s="7">
        <f>B27/1000</f>
        <v>9.738929</v>
      </c>
      <c r="F27" s="28">
        <f>B27/10</f>
        <v>973.8929</v>
      </c>
      <c r="G27" s="2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15">
      <c r="A28" s="1" t="s">
        <v>18</v>
      </c>
      <c r="B28" s="20">
        <f>B26-B27</f>
        <v>898.4947400000001</v>
      </c>
      <c r="C28" s="5"/>
      <c r="D28" s="5"/>
      <c r="E28" s="1"/>
      <c r="F28" s="1"/>
      <c r="G28" s="2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>
      <c r="A29" s="1" t="s">
        <v>23</v>
      </c>
      <c r="B29" s="20">
        <f>E29</f>
        <v>52.401102167487686</v>
      </c>
      <c r="C29" s="5" t="s">
        <v>13</v>
      </c>
      <c r="D29" s="5"/>
      <c r="E29" s="1">
        <f>B26/203</f>
        <v>52.401102167487686</v>
      </c>
      <c r="F29" s="1"/>
      <c r="G29" s="2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" t="s">
        <v>19</v>
      </c>
      <c r="B30" s="20">
        <f>B28/B29</f>
        <v>17.14648552864737</v>
      </c>
      <c r="C30" s="5"/>
      <c r="D30" s="5"/>
      <c r="E30" s="1"/>
      <c r="F30" s="1"/>
      <c r="G30" s="2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" t="s">
        <v>20</v>
      </c>
      <c r="B31" s="20">
        <f>203-B30</f>
        <v>185.85351447135264</v>
      </c>
      <c r="C31" s="5"/>
      <c r="D31" s="5"/>
      <c r="E31" s="1"/>
      <c r="F31" s="1"/>
      <c r="G31" s="2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>
      <c r="A32" s="1" t="s">
        <v>24</v>
      </c>
      <c r="B32" s="22">
        <v>2.75</v>
      </c>
      <c r="C32" s="5" t="s">
        <v>13</v>
      </c>
      <c r="D32" s="5"/>
      <c r="E32" s="1">
        <f>B26/2438</f>
        <v>4.363176267432322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>
      <c r="A33" s="1" t="s">
        <v>4</v>
      </c>
      <c r="B33" s="20">
        <f>ROUNDUP((B32*B20),0)</f>
        <v>39</v>
      </c>
      <c r="C33" s="5"/>
      <c r="D33" s="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19" customFormat="1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s="19" customFormat="1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</sheetData>
  <sheetProtection/>
  <printOptions/>
  <pageMargins left="0.75" right="0.75" top="1" bottom="1" header="0.5" footer="0.5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keven</dc:creator>
  <cp:keywords/>
  <dc:description/>
  <cp:lastModifiedBy>Doron</cp:lastModifiedBy>
  <cp:lastPrinted>2005-10-14T06:12:27Z</cp:lastPrinted>
  <dcterms:created xsi:type="dcterms:W3CDTF">2005-10-14T04:52:05Z</dcterms:created>
  <dcterms:modified xsi:type="dcterms:W3CDTF">2021-01-06T17:08:04Z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-1547403180</vt:i4>
  </property>
  <property fmtid="{D5CDD505-2E9C-101B-9397-08002B2CF9AE}" pid="3" name="_EmailSubject">
    <vt:lpwstr>The Infamous Popovitch Radius Wall Problem</vt:lpwstr>
  </property>
  <property fmtid="{D5CDD505-2E9C-101B-9397-08002B2CF9AE}" pid="4" name="_AuthorEmail">
    <vt:lpwstr>keven@nudura.com</vt:lpwstr>
  </property>
  <property fmtid="{D5CDD505-2E9C-101B-9397-08002B2CF9AE}" pid="5" name="_AuthorEmailDisplayName">
    <vt:lpwstr>Keven Rector</vt:lpwstr>
  </property>
  <property fmtid="{D5CDD505-2E9C-101B-9397-08002B2CF9AE}" pid="6" name="_ReviewingToolsShownOnce">
    <vt:lpwstr/>
  </property>
</Properties>
</file>